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960" yWindow="660" windowWidth="13875" windowHeight="6930" firstSheet="1" activeTab="3"/>
  </bookViews>
  <sheets>
    <sheet name="SHLDQ Income Statement" sheetId="1" r:id="rId1"/>
    <sheet name="SHLDQ Balance Sheet" sheetId="2" r:id="rId2"/>
    <sheet name="Cash flow statement" sheetId="4" r:id="rId3"/>
    <sheet name="Ratios computations" sheetId="3" r:id="rId4"/>
  </sheets>
  <calcPr calcId="124519"/>
</workbook>
</file>

<file path=xl/calcChain.xml><?xml version="1.0" encoding="utf-8"?>
<calcChain xmlns="http://schemas.openxmlformats.org/spreadsheetml/2006/main">
  <c r="D21" i="3"/>
  <c r="E21"/>
  <c r="F21"/>
  <c r="C21"/>
  <c r="D20"/>
  <c r="E20"/>
  <c r="F20"/>
  <c r="C20"/>
  <c r="D19"/>
  <c r="E19"/>
  <c r="F19"/>
  <c r="C19"/>
  <c r="D18"/>
  <c r="E18"/>
  <c r="F18"/>
  <c r="C18"/>
  <c r="C16"/>
  <c r="D16"/>
  <c r="E16"/>
  <c r="F16"/>
  <c r="C15"/>
  <c r="D15"/>
  <c r="E15"/>
  <c r="F15"/>
  <c r="C14"/>
  <c r="D14"/>
  <c r="E14"/>
  <c r="F14"/>
  <c r="C13"/>
  <c r="D13"/>
  <c r="E13"/>
  <c r="F13"/>
  <c r="C11"/>
  <c r="D11"/>
  <c r="E11"/>
  <c r="F11"/>
  <c r="C10"/>
  <c r="D10"/>
  <c r="E10"/>
  <c r="F10"/>
  <c r="C9"/>
  <c r="D9"/>
  <c r="E9"/>
  <c r="F9"/>
  <c r="C8"/>
  <c r="D8"/>
  <c r="E8"/>
  <c r="F8"/>
  <c r="C6"/>
  <c r="D6"/>
  <c r="E6"/>
  <c r="F6"/>
  <c r="C5"/>
  <c r="D5"/>
  <c r="E5"/>
  <c r="F5"/>
  <c r="C4"/>
  <c r="D4"/>
  <c r="E4"/>
  <c r="F4"/>
  <c r="C3"/>
  <c r="D3"/>
  <c r="E3"/>
  <c r="F3"/>
</calcChain>
</file>

<file path=xl/sharedStrings.xml><?xml version="1.0" encoding="utf-8"?>
<sst xmlns="http://schemas.openxmlformats.org/spreadsheetml/2006/main" count="176" uniqueCount="157">
  <si>
    <t>SEARS HOLDINGS CORP  (SHLDQ) CashFlowFlag INCOME STATEMENT</t>
  </si>
  <si>
    <t>Fiscal year ends in January. USD in millions except per share data.</t>
  </si>
  <si>
    <t>2014-01</t>
  </si>
  <si>
    <t>2015-01</t>
  </si>
  <si>
    <t>2016-01</t>
  </si>
  <si>
    <t>2017-01</t>
  </si>
  <si>
    <t>2018-01</t>
  </si>
  <si>
    <t>TTM</t>
  </si>
  <si>
    <t>Revenue</t>
  </si>
  <si>
    <t>Cost of revenue</t>
  </si>
  <si>
    <t>Gross profit</t>
  </si>
  <si>
    <t>Operating expenses</t>
  </si>
  <si>
    <t>Sales, General and administrative</t>
  </si>
  <si>
    <t>Other operating expenses</t>
  </si>
  <si>
    <t>Total operating expenses</t>
  </si>
  <si>
    <t>Operating income</t>
  </si>
  <si>
    <t>Interest Expense</t>
  </si>
  <si>
    <t>Other income (expense)</t>
  </si>
  <si>
    <t>Income before income taxes</t>
  </si>
  <si>
    <t>Provision for income taxes</t>
  </si>
  <si>
    <t>Minority interest</t>
  </si>
  <si>
    <t>Other income</t>
  </si>
  <si>
    <t>Net income from continuing operations</t>
  </si>
  <si>
    <t>Other</t>
  </si>
  <si>
    <t>Net income</t>
  </si>
  <si>
    <t>Net income available to common shareholders</t>
  </si>
  <si>
    <t>Earnings per share</t>
  </si>
  <si>
    <t>Basic</t>
  </si>
  <si>
    <t>Diluted</t>
  </si>
  <si>
    <t>Weighted average shares outstanding</t>
  </si>
  <si>
    <t>EBITDA</t>
  </si>
  <si>
    <t>SEARS HOLDINGS CORP  (SHLDQ) CashFlowFlag BALANCE SHEET</t>
  </si>
  <si>
    <t>Assets</t>
  </si>
  <si>
    <t>Current assets</t>
  </si>
  <si>
    <t>Cash</t>
  </si>
  <si>
    <t>Cash and cash equivalents</t>
  </si>
  <si>
    <t>Total cash</t>
  </si>
  <si>
    <t>Receivables</t>
  </si>
  <si>
    <t>Inventories</t>
  </si>
  <si>
    <t>Prepaid expenses</t>
  </si>
  <si>
    <t>Other current assets</t>
  </si>
  <si>
    <t>Total current assets</t>
  </si>
  <si>
    <t>Non-current assets</t>
  </si>
  <si>
    <t>Property, plant and equipment</t>
  </si>
  <si>
    <t>Land</t>
  </si>
  <si>
    <t>Fixtures and equipment</t>
  </si>
  <si>
    <t>Other properties</t>
  </si>
  <si>
    <t>Property and equipment, at cost</t>
  </si>
  <si>
    <t>Accumulated Depreciation</t>
  </si>
  <si>
    <t>Property, plant and equipment, net</t>
  </si>
  <si>
    <t>Goodwill</t>
  </si>
  <si>
    <t>Intangible assets</t>
  </si>
  <si>
    <t>Other long-term assets</t>
  </si>
  <si>
    <t>Total non-current assets</t>
  </si>
  <si>
    <t>Total assets</t>
  </si>
  <si>
    <t>Liabilities and stockholders' equity</t>
  </si>
  <si>
    <t>Liabilities</t>
  </si>
  <si>
    <t>Current liabilities</t>
  </si>
  <si>
    <t>Short-term debt</t>
  </si>
  <si>
    <t>Accounts payable</t>
  </si>
  <si>
    <t>Deferred income taxes</t>
  </si>
  <si>
    <t>Taxes payable</t>
  </si>
  <si>
    <t>Deferred revenues</t>
  </si>
  <si>
    <t>Other current liabilities</t>
  </si>
  <si>
    <t>Total current liabilities</t>
  </si>
  <si>
    <t>Non-current liabilities</t>
  </si>
  <si>
    <t>Long-term debt</t>
  </si>
  <si>
    <t>Capital leases</t>
  </si>
  <si>
    <t>Deferred taxes liabilities</t>
  </si>
  <si>
    <t>Pensions and other benefits</t>
  </si>
  <si>
    <t>Other long-term liabilities</t>
  </si>
  <si>
    <t>Total non-current liabilities</t>
  </si>
  <si>
    <t>Total liabilities</t>
  </si>
  <si>
    <t>Stockholders' equity</t>
  </si>
  <si>
    <t>Common stock</t>
  </si>
  <si>
    <t>Additional paid-in capital</t>
  </si>
  <si>
    <t>Retained earnings</t>
  </si>
  <si>
    <t>Treasury stock</t>
  </si>
  <si>
    <t>Accumulated other comprehensive income</t>
  </si>
  <si>
    <t>Total stockholders' equity</t>
  </si>
  <si>
    <t>Total liabilities and stockholders' equity</t>
  </si>
  <si>
    <t>profitability ratios</t>
  </si>
  <si>
    <t>formulae</t>
  </si>
  <si>
    <t xml:space="preserve">net profit margin </t>
  </si>
  <si>
    <t>net profit/net sales</t>
  </si>
  <si>
    <t>return on assets</t>
  </si>
  <si>
    <t>net profit/total assets</t>
  </si>
  <si>
    <t>return on equity</t>
  </si>
  <si>
    <t>net profit/shareholders’ equity</t>
  </si>
  <si>
    <t>leverage ratios</t>
  </si>
  <si>
    <t>debt-equity ratio</t>
  </si>
  <si>
    <t>total liabilities/total equity</t>
  </si>
  <si>
    <t>Long term debt ratio</t>
  </si>
  <si>
    <t>long term debt/total assets</t>
  </si>
  <si>
    <t>Total debt ratio</t>
  </si>
  <si>
    <t>Total liabilities/total assets</t>
  </si>
  <si>
    <t>Time interest earned</t>
  </si>
  <si>
    <t>EBIT/ interest expense</t>
  </si>
  <si>
    <t>Liquidity ratios</t>
  </si>
  <si>
    <t>current ratio</t>
  </si>
  <si>
    <t>current assets/current liabilities</t>
  </si>
  <si>
    <t>Quick ratio</t>
  </si>
  <si>
    <t>Cash ratio</t>
  </si>
  <si>
    <t>(cash+cash equivalents)/total current liabilities</t>
  </si>
  <si>
    <t>Net working capital to total assets</t>
  </si>
  <si>
    <t>Current assets-current liabilities</t>
  </si>
  <si>
    <t>efficiency ratios</t>
  </si>
  <si>
    <t>Asset turnover ratio</t>
  </si>
  <si>
    <t>Net sales/average total assets</t>
  </si>
  <si>
    <t>Average collection period</t>
  </si>
  <si>
    <t>average accounts receivables/(annual sales/365)</t>
  </si>
  <si>
    <t xml:space="preserve">Inventory turnover </t>
  </si>
  <si>
    <t>cost of goods sold/average inventory</t>
  </si>
  <si>
    <t>Days sales outstanding</t>
  </si>
  <si>
    <t>(account receivables/net credit sales)x 365</t>
  </si>
  <si>
    <t>Gross profit margin</t>
  </si>
  <si>
    <t>Gross profit/sales</t>
  </si>
  <si>
    <t>2015</t>
  </si>
  <si>
    <t>2016</t>
  </si>
  <si>
    <t>2017</t>
  </si>
  <si>
    <t>2018</t>
  </si>
  <si>
    <t>(Cash+ cash equivalent+ short-term investments + current receivables)/current liabilities</t>
  </si>
  <si>
    <t>SEARS HOLDINGS CORP  (SHLDQ) Statement of  CASH FLOW</t>
  </si>
  <si>
    <t>Cash Flows From Operating Activities</t>
  </si>
  <si>
    <t>Depreciation &amp; amortization</t>
  </si>
  <si>
    <t>Amortization of debt discount/premium and issuance costs</t>
  </si>
  <si>
    <t>Investment/asset impairment charges</t>
  </si>
  <si>
    <t>Investments losses (gains)</t>
  </si>
  <si>
    <t>Inventory</t>
  </si>
  <si>
    <t>Income taxes payable</t>
  </si>
  <si>
    <t>Other working capital</t>
  </si>
  <si>
    <t>Other non-cash items</t>
  </si>
  <si>
    <t>Net cash provided by operating activities</t>
  </si>
  <si>
    <t>Cash Flows From Investing Activities</t>
  </si>
  <si>
    <t>Investments in property, plant, and equipment</t>
  </si>
  <si>
    <t>Property, plant, and equipment reductions</t>
  </si>
  <si>
    <t>Acquisitions, net</t>
  </si>
  <si>
    <t>Sales/Maturities of investments</t>
  </si>
  <si>
    <t>Other investing charges</t>
  </si>
  <si>
    <t>Net cash used for investing activities</t>
  </si>
  <si>
    <t>Cash Flows From Financing Activities</t>
  </si>
  <si>
    <t>Short-term borrowing</t>
  </si>
  <si>
    <t>Long-term debt issued</t>
  </si>
  <si>
    <t>Long-term debt repayment</t>
  </si>
  <si>
    <t>Other financing activities</t>
  </si>
  <si>
    <t>Net cash provided by (used for) financing activities</t>
  </si>
  <si>
    <t>Effect of exchange rate changes</t>
  </si>
  <si>
    <t>Net change in cash</t>
  </si>
  <si>
    <t>Cash at beginning of period</t>
  </si>
  <si>
    <t>Cash at end of period</t>
  </si>
  <si>
    <t>Free Cash Flow</t>
  </si>
  <si>
    <t>Operating cash flow</t>
  </si>
  <si>
    <t>Capital expenditure</t>
  </si>
  <si>
    <t>Free cash flow</t>
  </si>
  <si>
    <t>Supplemental schedule of cash flow data</t>
  </si>
  <si>
    <t>Cash paid for income taxes</t>
  </si>
  <si>
    <t>Cash paid for interest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</si>
</sst>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1" fillId="0" borderId="0" xfId="0" applyFont="1"/>
    <xf numFmtId="2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4"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/>
    <c:plotArea>
      <c:layout/>
      <c:barChart>
        <c:barDir val="col"/>
        <c:grouping val="clustered"/>
        <c:ser>
          <c:idx val="0"/>
          <c:order val="0"/>
          <c:tx>
            <c:strRef>
              <c:f>'SHLDQ Income Statement'!$A$3</c:f>
              <c:strCache>
                <c:ptCount val="1"/>
                <c:pt idx="0">
                  <c:v>Revenue</c:v>
                </c:pt>
              </c:strCache>
            </c:strRef>
          </c:tx>
          <c:cat>
            <c:strRef>
              <c:f>'SHLDQ Income Statement'!$C$2:$F$2</c:f>
              <c:strCache>
                <c:ptCount val="4"/>
                <c:pt idx="0">
                  <c:v>2015-01</c:v>
                </c:pt>
                <c:pt idx="1">
                  <c:v>2016-01</c:v>
                </c:pt>
                <c:pt idx="2">
                  <c:v>2017-01</c:v>
                </c:pt>
                <c:pt idx="3">
                  <c:v>2018-01</c:v>
                </c:pt>
              </c:strCache>
            </c:strRef>
          </c:cat>
          <c:val>
            <c:numRef>
              <c:f>'SHLDQ Income Statement'!$C$3:$F$3</c:f>
              <c:numCache>
                <c:formatCode>General</c:formatCode>
                <c:ptCount val="4"/>
                <c:pt idx="0">
                  <c:v>31198</c:v>
                </c:pt>
                <c:pt idx="1">
                  <c:v>25146</c:v>
                </c:pt>
                <c:pt idx="2">
                  <c:v>22138</c:v>
                </c:pt>
                <c:pt idx="3">
                  <c:v>16702</c:v>
                </c:pt>
              </c:numCache>
            </c:numRef>
          </c:val>
        </c:ser>
        <c:dLbls/>
        <c:axId val="85165952"/>
        <c:axId val="85167488"/>
      </c:barChart>
      <c:catAx>
        <c:axId val="85165952"/>
        <c:scaling>
          <c:orientation val="minMax"/>
        </c:scaling>
        <c:axPos val="b"/>
        <c:majorGridlines/>
        <c:minorGridlines/>
        <c:tickLblPos val="nextTo"/>
        <c:crossAx val="85167488"/>
        <c:crosses val="autoZero"/>
        <c:auto val="1"/>
        <c:lblAlgn val="ctr"/>
        <c:lblOffset val="100"/>
      </c:catAx>
      <c:valAx>
        <c:axId val="85167488"/>
        <c:scaling>
          <c:orientation val="minMax"/>
        </c:scaling>
        <c:axPos val="l"/>
        <c:majorGridlines/>
        <c:minorGridlines/>
        <c:numFmt formatCode="General" sourceLinked="1"/>
        <c:tickLblPos val="nextTo"/>
        <c:crossAx val="85165952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5"/>
  <c:chart>
    <c:title/>
    <c:plotArea>
      <c:layout/>
      <c:barChart>
        <c:barDir val="col"/>
        <c:grouping val="clustered"/>
        <c:ser>
          <c:idx val="0"/>
          <c:order val="0"/>
          <c:tx>
            <c:strRef>
              <c:f>'SHLDQ Income Statement'!$A$19</c:f>
              <c:strCache>
                <c:ptCount val="1"/>
                <c:pt idx="0">
                  <c:v>Net income</c:v>
                </c:pt>
              </c:strCache>
            </c:strRef>
          </c:tx>
          <c:cat>
            <c:strRef>
              <c:f>'SHLDQ Income Statement'!$C$2:$F$2</c:f>
              <c:strCache>
                <c:ptCount val="4"/>
                <c:pt idx="0">
                  <c:v>2015-01</c:v>
                </c:pt>
                <c:pt idx="1">
                  <c:v>2016-01</c:v>
                </c:pt>
                <c:pt idx="2">
                  <c:v>2017-01</c:v>
                </c:pt>
                <c:pt idx="3">
                  <c:v>2018-01</c:v>
                </c:pt>
              </c:strCache>
            </c:strRef>
          </c:cat>
          <c:val>
            <c:numRef>
              <c:f>'SHLDQ Income Statement'!$C$19:$F$19</c:f>
              <c:numCache>
                <c:formatCode>General</c:formatCode>
                <c:ptCount val="4"/>
                <c:pt idx="0">
                  <c:v>-1682</c:v>
                </c:pt>
                <c:pt idx="1">
                  <c:v>-1129</c:v>
                </c:pt>
                <c:pt idx="2">
                  <c:v>-2221</c:v>
                </c:pt>
                <c:pt idx="3">
                  <c:v>-383</c:v>
                </c:pt>
              </c:numCache>
            </c:numRef>
          </c:val>
        </c:ser>
        <c:dLbls/>
        <c:axId val="85192064"/>
        <c:axId val="85406848"/>
      </c:barChart>
      <c:catAx>
        <c:axId val="85192064"/>
        <c:scaling>
          <c:orientation val="minMax"/>
        </c:scaling>
        <c:axPos val="b"/>
        <c:majorGridlines/>
        <c:minorGridlines/>
        <c:tickLblPos val="nextTo"/>
        <c:crossAx val="85406848"/>
        <c:crosses val="autoZero"/>
        <c:auto val="1"/>
        <c:lblAlgn val="ctr"/>
        <c:lblOffset val="100"/>
      </c:catAx>
      <c:valAx>
        <c:axId val="85406848"/>
        <c:scaling>
          <c:orientation val="minMax"/>
        </c:scaling>
        <c:axPos val="l"/>
        <c:majorGridlines/>
        <c:minorGridlines/>
        <c:numFmt formatCode="General" sourceLinked="1"/>
        <c:tickLblPos val="nextTo"/>
        <c:crossAx val="85192064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'SHLDQ Balance Sheet'!$A$25</c:f>
              <c:strCache>
                <c:ptCount val="1"/>
                <c:pt idx="0">
                  <c:v>Total assets</c:v>
                </c:pt>
              </c:strCache>
            </c:strRef>
          </c:tx>
          <c:cat>
            <c:strRef>
              <c:f>'SHLDQ Balance Sheet'!$C$2:$F$2</c:f>
              <c:strCache>
                <c:ptCount val="4"/>
                <c:pt idx="0">
                  <c:v>2015-01</c:v>
                </c:pt>
                <c:pt idx="1">
                  <c:v>2016-01</c:v>
                </c:pt>
                <c:pt idx="2">
                  <c:v>2017-01</c:v>
                </c:pt>
                <c:pt idx="3">
                  <c:v>2018-01</c:v>
                </c:pt>
              </c:strCache>
            </c:strRef>
          </c:cat>
          <c:val>
            <c:numRef>
              <c:f>'SHLDQ Balance Sheet'!$C$25:$F$25</c:f>
              <c:numCache>
                <c:formatCode>General</c:formatCode>
                <c:ptCount val="4"/>
                <c:pt idx="0">
                  <c:v>13209</c:v>
                </c:pt>
                <c:pt idx="1">
                  <c:v>11337</c:v>
                </c:pt>
                <c:pt idx="2">
                  <c:v>9362</c:v>
                </c:pt>
                <c:pt idx="3">
                  <c:v>7262</c:v>
                </c:pt>
              </c:numCache>
            </c:numRef>
          </c:val>
        </c:ser>
        <c:ser>
          <c:idx val="1"/>
          <c:order val="1"/>
          <c:tx>
            <c:strRef>
              <c:f>'SHLDQ Balance Sheet'!$A$45</c:f>
              <c:strCache>
                <c:ptCount val="1"/>
                <c:pt idx="0">
                  <c:v>Total liabilities</c:v>
                </c:pt>
              </c:strCache>
            </c:strRef>
          </c:tx>
          <c:cat>
            <c:strRef>
              <c:f>'SHLDQ Balance Sheet'!$C$2:$F$2</c:f>
              <c:strCache>
                <c:ptCount val="4"/>
                <c:pt idx="0">
                  <c:v>2015-01</c:v>
                </c:pt>
                <c:pt idx="1">
                  <c:v>2016-01</c:v>
                </c:pt>
                <c:pt idx="2">
                  <c:v>2017-01</c:v>
                </c:pt>
                <c:pt idx="3">
                  <c:v>2018-01</c:v>
                </c:pt>
              </c:strCache>
            </c:strRef>
          </c:cat>
          <c:val>
            <c:numRef>
              <c:f>'SHLDQ Balance Sheet'!$C$45:$F$45</c:f>
              <c:numCache>
                <c:formatCode>General</c:formatCode>
                <c:ptCount val="4"/>
                <c:pt idx="0">
                  <c:v>14160</c:v>
                </c:pt>
                <c:pt idx="1">
                  <c:v>13300</c:v>
                </c:pt>
                <c:pt idx="2">
                  <c:v>13186</c:v>
                </c:pt>
                <c:pt idx="3">
                  <c:v>10985</c:v>
                </c:pt>
              </c:numCache>
            </c:numRef>
          </c:val>
        </c:ser>
        <c:dLbls/>
        <c:axId val="85420672"/>
        <c:axId val="85430656"/>
      </c:barChart>
      <c:catAx>
        <c:axId val="85420672"/>
        <c:scaling>
          <c:orientation val="minMax"/>
        </c:scaling>
        <c:axPos val="b"/>
        <c:majorGridlines/>
        <c:minorGridlines/>
        <c:tickLblPos val="nextTo"/>
        <c:crossAx val="85430656"/>
        <c:crosses val="autoZero"/>
        <c:auto val="1"/>
        <c:lblAlgn val="ctr"/>
        <c:lblOffset val="100"/>
      </c:catAx>
      <c:valAx>
        <c:axId val="85430656"/>
        <c:scaling>
          <c:orientation val="minMax"/>
        </c:scaling>
        <c:axPos val="l"/>
        <c:majorGridlines/>
        <c:minorGridlines/>
        <c:numFmt formatCode="General" sourceLinked="1"/>
        <c:tickLblPos val="nextTo"/>
        <c:crossAx val="8542067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0</xdr:row>
      <xdr:rowOff>47625</xdr:rowOff>
    </xdr:from>
    <xdr:to>
      <xdr:col>14</xdr:col>
      <xdr:colOff>504825</xdr:colOff>
      <xdr:row>14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2495550</xdr:colOff>
      <xdr:row>5</xdr:row>
      <xdr:rowOff>38100</xdr:rowOff>
    </xdr:from>
    <xdr:to>
      <xdr:col>8</xdr:col>
      <xdr:colOff>276225</xdr:colOff>
      <xdr:row>19</xdr:row>
      <xdr:rowOff>114300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495300</xdr:colOff>
      <xdr:row>32</xdr:row>
      <xdr:rowOff>38100</xdr:rowOff>
    </xdr:from>
    <xdr:to>
      <xdr:col>14</xdr:col>
      <xdr:colOff>190500</xdr:colOff>
      <xdr:row>46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2:F21" totalsRowShown="0">
  <autoFilter ref="A2:F21"/>
  <tableColumns count="6">
    <tableColumn id="1" name="profitability ratios"/>
    <tableColumn id="2" name="formulae"/>
    <tableColumn id="3" name="2015" dataDxfId="3"/>
    <tableColumn id="4" name="2016" dataDxfId="2"/>
    <tableColumn id="5" name="2017" dataDxfId="1"/>
    <tableColumn id="6" name="2018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A10" sqref="A10"/>
    </sheetView>
  </sheetViews>
  <sheetFormatPr defaultRowHeight="15"/>
  <cols>
    <col min="1" max="1" width="37.85546875" customWidth="1"/>
  </cols>
  <sheetData>
    <row r="1" spans="1:7">
      <c r="A1" s="2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>
        <v>36188</v>
      </c>
      <c r="C3">
        <v>31198</v>
      </c>
      <c r="D3">
        <v>25146</v>
      </c>
      <c r="E3">
        <v>22138</v>
      </c>
      <c r="F3">
        <v>16702</v>
      </c>
      <c r="G3">
        <v>13465</v>
      </c>
    </row>
    <row r="4" spans="1:7">
      <c r="A4" t="s">
        <v>9</v>
      </c>
      <c r="B4">
        <v>27433</v>
      </c>
      <c r="C4">
        <v>24049</v>
      </c>
      <c r="D4">
        <v>19336</v>
      </c>
      <c r="E4">
        <v>17452</v>
      </c>
      <c r="F4">
        <v>13175</v>
      </c>
      <c r="G4">
        <v>10811</v>
      </c>
    </row>
    <row r="5" spans="1:7">
      <c r="A5" t="s">
        <v>10</v>
      </c>
      <c r="B5">
        <v>8755</v>
      </c>
      <c r="C5">
        <v>7149</v>
      </c>
      <c r="D5">
        <v>5810</v>
      </c>
      <c r="E5">
        <v>4686</v>
      </c>
      <c r="F5">
        <v>3527</v>
      </c>
      <c r="G5">
        <v>2654</v>
      </c>
    </row>
    <row r="6" spans="1:7">
      <c r="A6" t="s">
        <v>11</v>
      </c>
    </row>
    <row r="7" spans="1:7">
      <c r="A7" t="s">
        <v>12</v>
      </c>
      <c r="B7">
        <v>9384</v>
      </c>
      <c r="C7">
        <v>8220</v>
      </c>
      <c r="D7">
        <v>6857</v>
      </c>
      <c r="E7">
        <v>6109</v>
      </c>
      <c r="F7">
        <v>5131</v>
      </c>
      <c r="G7">
        <v>4322</v>
      </c>
    </row>
    <row r="8" spans="1:7">
      <c r="A8" t="s">
        <v>13</v>
      </c>
      <c r="B8">
        <v>732</v>
      </c>
      <c r="C8">
        <v>581</v>
      </c>
      <c r="D8">
        <v>422</v>
      </c>
      <c r="E8">
        <v>375</v>
      </c>
      <c r="F8">
        <v>332</v>
      </c>
      <c r="G8">
        <v>271</v>
      </c>
    </row>
    <row r="9" spans="1:7">
      <c r="A9" t="s">
        <v>14</v>
      </c>
      <c r="B9">
        <v>10116</v>
      </c>
      <c r="C9">
        <v>8801</v>
      </c>
      <c r="D9">
        <v>7279</v>
      </c>
      <c r="E9">
        <v>6484</v>
      </c>
      <c r="F9">
        <v>5463</v>
      </c>
      <c r="G9">
        <v>4593</v>
      </c>
    </row>
    <row r="10" spans="1:7">
      <c r="A10" t="s">
        <v>15</v>
      </c>
      <c r="B10">
        <v>-1361</v>
      </c>
      <c r="C10">
        <v>-1652</v>
      </c>
      <c r="D10">
        <v>-1469</v>
      </c>
      <c r="E10">
        <v>-1798</v>
      </c>
      <c r="F10">
        <v>-1936</v>
      </c>
      <c r="G10">
        <v>-1939</v>
      </c>
    </row>
    <row r="11" spans="1:7">
      <c r="A11" t="s">
        <v>16</v>
      </c>
      <c r="B11">
        <v>217</v>
      </c>
      <c r="C11">
        <v>238</v>
      </c>
      <c r="D11">
        <v>223</v>
      </c>
      <c r="E11">
        <v>288</v>
      </c>
      <c r="F11">
        <v>377</v>
      </c>
      <c r="G11">
        <v>522</v>
      </c>
    </row>
    <row r="12" spans="1:7">
      <c r="A12" t="s">
        <v>17</v>
      </c>
      <c r="B12">
        <v>606</v>
      </c>
      <c r="C12">
        <v>205</v>
      </c>
      <c r="D12">
        <v>307</v>
      </c>
      <c r="E12">
        <v>-309</v>
      </c>
      <c r="F12">
        <v>1332</v>
      </c>
      <c r="G12">
        <v>168</v>
      </c>
    </row>
    <row r="13" spans="1:7">
      <c r="A13" t="s">
        <v>18</v>
      </c>
      <c r="B13">
        <v>-972</v>
      </c>
      <c r="C13">
        <v>-1685</v>
      </c>
      <c r="D13">
        <v>-1385</v>
      </c>
      <c r="E13">
        <v>-2395</v>
      </c>
      <c r="F13">
        <v>-981</v>
      </c>
      <c r="G13">
        <v>-2293</v>
      </c>
    </row>
    <row r="14" spans="1:7">
      <c r="A14" t="s">
        <v>19</v>
      </c>
      <c r="B14">
        <v>144</v>
      </c>
      <c r="C14">
        <v>125</v>
      </c>
      <c r="D14">
        <v>-257</v>
      </c>
      <c r="E14">
        <v>-174</v>
      </c>
      <c r="F14">
        <v>-598</v>
      </c>
      <c r="G14">
        <v>-589</v>
      </c>
    </row>
    <row r="15" spans="1:7">
      <c r="A15" t="s">
        <v>20</v>
      </c>
      <c r="B15">
        <v>249</v>
      </c>
      <c r="C15">
        <v>-128</v>
      </c>
      <c r="D15">
        <v>1</v>
      </c>
    </row>
    <row r="16" spans="1:7">
      <c r="A16" t="s">
        <v>21</v>
      </c>
      <c r="B16">
        <v>249</v>
      </c>
      <c r="C16">
        <v>-128</v>
      </c>
      <c r="D16">
        <v>1</v>
      </c>
    </row>
    <row r="17" spans="1:7">
      <c r="A17" t="s">
        <v>22</v>
      </c>
      <c r="B17">
        <v>-1116</v>
      </c>
      <c r="C17">
        <v>-1810</v>
      </c>
      <c r="D17">
        <v>-1128</v>
      </c>
      <c r="E17">
        <v>-2221</v>
      </c>
      <c r="F17">
        <v>-383</v>
      </c>
      <c r="G17">
        <v>-1704</v>
      </c>
    </row>
    <row r="18" spans="1:7">
      <c r="A18" t="s">
        <v>23</v>
      </c>
      <c r="B18">
        <v>-249</v>
      </c>
      <c r="C18">
        <v>128</v>
      </c>
      <c r="D18">
        <v>-1</v>
      </c>
    </row>
    <row r="19" spans="1:7">
      <c r="A19" t="s">
        <v>24</v>
      </c>
      <c r="B19">
        <v>-1365</v>
      </c>
      <c r="C19">
        <v>-1682</v>
      </c>
      <c r="D19">
        <v>-1129</v>
      </c>
      <c r="E19">
        <v>-2221</v>
      </c>
      <c r="F19">
        <v>-383</v>
      </c>
      <c r="G19">
        <v>-1704</v>
      </c>
    </row>
    <row r="20" spans="1:7">
      <c r="A20" t="s">
        <v>25</v>
      </c>
      <c r="B20">
        <v>-1365</v>
      </c>
      <c r="C20">
        <v>-1682</v>
      </c>
      <c r="D20">
        <v>-1129</v>
      </c>
      <c r="E20">
        <v>-2221</v>
      </c>
      <c r="F20">
        <v>-383</v>
      </c>
      <c r="G20">
        <v>-1704</v>
      </c>
    </row>
    <row r="21" spans="1:7">
      <c r="A21" t="s">
        <v>26</v>
      </c>
    </row>
    <row r="22" spans="1:7">
      <c r="A22" t="s">
        <v>27</v>
      </c>
      <c r="B22">
        <v>-12.11</v>
      </c>
      <c r="C22">
        <v>-15.82</v>
      </c>
      <c r="D22">
        <v>-10.59</v>
      </c>
      <c r="E22">
        <v>-20.78</v>
      </c>
      <c r="F22">
        <v>-3.57</v>
      </c>
      <c r="G22">
        <v>-15.69</v>
      </c>
    </row>
    <row r="23" spans="1:7">
      <c r="A23" t="s">
        <v>28</v>
      </c>
      <c r="B23">
        <v>-12.11</v>
      </c>
      <c r="C23">
        <v>-15.82</v>
      </c>
      <c r="D23">
        <v>-10.59</v>
      </c>
      <c r="E23">
        <v>-20.78</v>
      </c>
      <c r="F23">
        <v>-3.57</v>
      </c>
      <c r="G23">
        <v>-15.69</v>
      </c>
    </row>
    <row r="24" spans="1:7">
      <c r="A24" t="s">
        <v>29</v>
      </c>
    </row>
    <row r="25" spans="1:7">
      <c r="A25" t="s">
        <v>27</v>
      </c>
      <c r="B25">
        <v>113</v>
      </c>
      <c r="C25">
        <v>106</v>
      </c>
      <c r="D25">
        <v>107</v>
      </c>
      <c r="E25">
        <v>107</v>
      </c>
      <c r="F25">
        <v>107</v>
      </c>
      <c r="G25">
        <v>108</v>
      </c>
    </row>
    <row r="26" spans="1:7">
      <c r="A26" t="s">
        <v>28</v>
      </c>
      <c r="B26">
        <v>113</v>
      </c>
      <c r="C26">
        <v>106</v>
      </c>
      <c r="D26">
        <v>107</v>
      </c>
      <c r="E26">
        <v>107</v>
      </c>
      <c r="F26">
        <v>107</v>
      </c>
      <c r="G26">
        <v>108</v>
      </c>
    </row>
    <row r="27" spans="1:7">
      <c r="A27" t="s">
        <v>30</v>
      </c>
      <c r="B27">
        <v>-23</v>
      </c>
      <c r="C27">
        <v>-866</v>
      </c>
      <c r="D27">
        <v>-740</v>
      </c>
      <c r="E27">
        <v>-1732</v>
      </c>
      <c r="F27">
        <v>-272</v>
      </c>
      <c r="G27">
        <v>-1500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3"/>
  <sheetViews>
    <sheetView topLeftCell="A42" workbookViewId="0">
      <selection activeCell="K66" sqref="K66"/>
    </sheetView>
  </sheetViews>
  <sheetFormatPr defaultRowHeight="15"/>
  <cols>
    <col min="1" max="1" width="32.85546875" customWidth="1"/>
  </cols>
  <sheetData>
    <row r="1" spans="1:6">
      <c r="A1" t="s">
        <v>31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32</v>
      </c>
    </row>
    <row r="4" spans="1:6">
      <c r="A4" t="s">
        <v>33</v>
      </c>
    </row>
    <row r="5" spans="1:6">
      <c r="A5" t="s">
        <v>34</v>
      </c>
    </row>
    <row r="6" spans="1:6">
      <c r="A6" t="s">
        <v>35</v>
      </c>
      <c r="B6">
        <v>428</v>
      </c>
      <c r="C6">
        <v>143</v>
      </c>
      <c r="D6">
        <v>141</v>
      </c>
      <c r="E6">
        <v>196</v>
      </c>
      <c r="F6">
        <v>113</v>
      </c>
    </row>
    <row r="7" spans="1:6">
      <c r="A7" t="s">
        <v>36</v>
      </c>
      <c r="B7">
        <v>428</v>
      </c>
      <c r="C7">
        <v>143</v>
      </c>
      <c r="D7">
        <v>141</v>
      </c>
      <c r="E7">
        <v>196</v>
      </c>
      <c r="F7">
        <v>113</v>
      </c>
    </row>
    <row r="8" spans="1:6">
      <c r="A8" t="s">
        <v>37</v>
      </c>
      <c r="B8">
        <v>553</v>
      </c>
      <c r="C8">
        <v>429</v>
      </c>
      <c r="D8">
        <v>419</v>
      </c>
      <c r="E8">
        <v>466</v>
      </c>
      <c r="F8">
        <v>343</v>
      </c>
    </row>
    <row r="9" spans="1:6">
      <c r="A9" t="s">
        <v>38</v>
      </c>
      <c r="B9">
        <v>7034</v>
      </c>
      <c r="C9">
        <v>4943</v>
      </c>
      <c r="D9">
        <v>5172</v>
      </c>
      <c r="E9">
        <v>3959</v>
      </c>
      <c r="F9">
        <v>2798</v>
      </c>
    </row>
    <row r="10" spans="1:6">
      <c r="A10" t="s">
        <v>39</v>
      </c>
      <c r="B10">
        <v>334</v>
      </c>
      <c r="C10">
        <v>241</v>
      </c>
      <c r="D10">
        <v>216</v>
      </c>
      <c r="E10">
        <v>285</v>
      </c>
      <c r="F10">
        <v>335</v>
      </c>
    </row>
    <row r="11" spans="1:6">
      <c r="A11" t="s">
        <v>40</v>
      </c>
      <c r="B11">
        <v>610</v>
      </c>
      <c r="C11">
        <v>107</v>
      </c>
      <c r="D11">
        <v>97</v>
      </c>
      <c r="E11">
        <v>90</v>
      </c>
      <c r="F11">
        <v>223</v>
      </c>
    </row>
    <row r="12" spans="1:6">
      <c r="A12" t="s">
        <v>41</v>
      </c>
      <c r="B12">
        <v>8959</v>
      </c>
      <c r="C12">
        <v>5863</v>
      </c>
      <c r="D12">
        <v>6045</v>
      </c>
      <c r="E12">
        <v>4996</v>
      </c>
      <c r="F12">
        <v>3812</v>
      </c>
    </row>
    <row r="13" spans="1:6">
      <c r="A13" t="s">
        <v>42</v>
      </c>
    </row>
    <row r="14" spans="1:6">
      <c r="A14" t="s">
        <v>43</v>
      </c>
    </row>
    <row r="15" spans="1:6">
      <c r="A15" t="s">
        <v>44</v>
      </c>
      <c r="B15">
        <v>1850</v>
      </c>
      <c r="C15">
        <v>1701</v>
      </c>
      <c r="D15">
        <v>827</v>
      </c>
      <c r="E15">
        <v>770</v>
      </c>
      <c r="F15">
        <v>659</v>
      </c>
    </row>
    <row r="16" spans="1:6">
      <c r="A16" t="s">
        <v>45</v>
      </c>
      <c r="B16">
        <v>2587</v>
      </c>
      <c r="C16">
        <v>1629</v>
      </c>
      <c r="D16">
        <v>1352</v>
      </c>
      <c r="E16">
        <v>1133</v>
      </c>
      <c r="F16">
        <v>868</v>
      </c>
    </row>
    <row r="17" spans="1:6">
      <c r="A17" t="s">
        <v>46</v>
      </c>
      <c r="B17">
        <v>5672</v>
      </c>
      <c r="C17">
        <v>4983</v>
      </c>
      <c r="D17">
        <v>3412</v>
      </c>
      <c r="E17">
        <v>3178</v>
      </c>
      <c r="F17">
        <v>2583</v>
      </c>
    </row>
    <row r="18" spans="1:6">
      <c r="A18" t="s">
        <v>47</v>
      </c>
      <c r="B18">
        <v>10109</v>
      </c>
      <c r="C18">
        <v>8313</v>
      </c>
      <c r="D18">
        <v>5591</v>
      </c>
      <c r="E18">
        <v>5081</v>
      </c>
      <c r="F18">
        <v>4110</v>
      </c>
    </row>
    <row r="19" spans="1:6">
      <c r="A19" t="s">
        <v>48</v>
      </c>
      <c r="B19">
        <v>-4715</v>
      </c>
      <c r="C19">
        <v>-3864</v>
      </c>
      <c r="D19">
        <v>-2960</v>
      </c>
      <c r="E19">
        <v>-2841</v>
      </c>
      <c r="F19">
        <v>-2381</v>
      </c>
    </row>
    <row r="20" spans="1:6">
      <c r="A20" t="s">
        <v>49</v>
      </c>
      <c r="B20">
        <v>5394</v>
      </c>
      <c r="C20">
        <v>4449</v>
      </c>
      <c r="D20">
        <v>2631</v>
      </c>
      <c r="E20">
        <v>2240</v>
      </c>
      <c r="F20">
        <v>1729</v>
      </c>
    </row>
    <row r="21" spans="1:6">
      <c r="A21" t="s">
        <v>50</v>
      </c>
      <c r="B21">
        <v>379</v>
      </c>
      <c r="C21">
        <v>269</v>
      </c>
      <c r="D21">
        <v>269</v>
      </c>
      <c r="E21">
        <v>269</v>
      </c>
      <c r="F21">
        <v>269</v>
      </c>
    </row>
    <row r="22" spans="1:6">
      <c r="A22" t="s">
        <v>51</v>
      </c>
      <c r="B22">
        <v>2850</v>
      </c>
      <c r="C22">
        <v>2097</v>
      </c>
      <c r="D22">
        <v>1909</v>
      </c>
      <c r="E22">
        <v>1521</v>
      </c>
      <c r="F22">
        <v>1168</v>
      </c>
    </row>
    <row r="23" spans="1:6">
      <c r="A23" t="s">
        <v>52</v>
      </c>
      <c r="B23">
        <v>679</v>
      </c>
      <c r="C23">
        <v>531</v>
      </c>
      <c r="D23">
        <v>483</v>
      </c>
      <c r="E23">
        <v>336</v>
      </c>
      <c r="F23">
        <v>284</v>
      </c>
    </row>
    <row r="24" spans="1:6">
      <c r="A24" t="s">
        <v>53</v>
      </c>
      <c r="B24">
        <v>9302</v>
      </c>
      <c r="C24">
        <v>7346</v>
      </c>
      <c r="D24">
        <v>5292</v>
      </c>
      <c r="E24">
        <v>4366</v>
      </c>
      <c r="F24">
        <v>3450</v>
      </c>
    </row>
    <row r="25" spans="1:6" s="12" customFormat="1">
      <c r="A25" s="12" t="s">
        <v>54</v>
      </c>
      <c r="B25" s="12">
        <v>18261</v>
      </c>
      <c r="C25" s="12">
        <v>13209</v>
      </c>
      <c r="D25" s="12">
        <v>11337</v>
      </c>
      <c r="E25" s="12">
        <v>9362</v>
      </c>
      <c r="F25" s="12">
        <v>7262</v>
      </c>
    </row>
    <row r="26" spans="1:6">
      <c r="A26" t="s">
        <v>55</v>
      </c>
    </row>
    <row r="27" spans="1:6">
      <c r="A27" t="s">
        <v>56</v>
      </c>
    </row>
    <row r="28" spans="1:6">
      <c r="A28" t="s">
        <v>57</v>
      </c>
    </row>
    <row r="29" spans="1:6">
      <c r="A29" t="s">
        <v>58</v>
      </c>
      <c r="B29">
        <v>1415</v>
      </c>
      <c r="C29">
        <v>690</v>
      </c>
      <c r="D29">
        <v>868</v>
      </c>
      <c r="E29">
        <v>590</v>
      </c>
      <c r="F29">
        <v>1883</v>
      </c>
    </row>
    <row r="30" spans="1:6">
      <c r="A30" t="s">
        <v>59</v>
      </c>
      <c r="B30">
        <v>2496</v>
      </c>
      <c r="C30">
        <v>1621</v>
      </c>
      <c r="D30">
        <v>1574</v>
      </c>
      <c r="E30">
        <v>1048</v>
      </c>
      <c r="F30">
        <v>576</v>
      </c>
    </row>
    <row r="31" spans="1:6">
      <c r="A31" t="s">
        <v>60</v>
      </c>
      <c r="B31">
        <v>387</v>
      </c>
      <c r="C31">
        <v>480</v>
      </c>
    </row>
    <row r="32" spans="1:6">
      <c r="A32" t="s">
        <v>61</v>
      </c>
      <c r="B32">
        <v>460</v>
      </c>
      <c r="C32">
        <v>380</v>
      </c>
      <c r="D32">
        <v>284</v>
      </c>
      <c r="E32">
        <v>339</v>
      </c>
      <c r="F32">
        <v>247</v>
      </c>
    </row>
    <row r="33" spans="1:6">
      <c r="A33" t="s">
        <v>62</v>
      </c>
      <c r="B33">
        <v>900</v>
      </c>
      <c r="C33">
        <v>818</v>
      </c>
      <c r="D33">
        <v>787</v>
      </c>
      <c r="E33">
        <v>748</v>
      </c>
      <c r="F33">
        <v>641</v>
      </c>
    </row>
    <row r="34" spans="1:6">
      <c r="A34" t="s">
        <v>63</v>
      </c>
      <c r="B34">
        <v>2527</v>
      </c>
      <c r="C34">
        <v>2087</v>
      </c>
      <c r="D34">
        <v>1925</v>
      </c>
      <c r="E34">
        <v>1956</v>
      </c>
      <c r="F34">
        <v>1568</v>
      </c>
    </row>
    <row r="35" spans="1:6">
      <c r="A35" t="s">
        <v>64</v>
      </c>
      <c r="B35">
        <v>8185</v>
      </c>
      <c r="C35">
        <v>6076</v>
      </c>
      <c r="D35">
        <v>5438</v>
      </c>
      <c r="E35">
        <v>4681</v>
      </c>
      <c r="F35">
        <v>4915</v>
      </c>
    </row>
    <row r="36" spans="1:6">
      <c r="A36" t="s">
        <v>65</v>
      </c>
    </row>
    <row r="37" spans="1:6">
      <c r="A37" t="s">
        <v>66</v>
      </c>
      <c r="B37">
        <v>2834</v>
      </c>
      <c r="C37">
        <v>3110</v>
      </c>
      <c r="D37">
        <v>2108</v>
      </c>
      <c r="E37">
        <v>3573</v>
      </c>
      <c r="F37">
        <v>2249</v>
      </c>
    </row>
    <row r="38" spans="1:6">
      <c r="A38" t="s">
        <v>67</v>
      </c>
      <c r="D38">
        <v>164</v>
      </c>
      <c r="E38">
        <v>235</v>
      </c>
      <c r="F38">
        <v>247</v>
      </c>
    </row>
    <row r="39" spans="1:6">
      <c r="A39" t="s">
        <v>68</v>
      </c>
      <c r="B39">
        <v>1109</v>
      </c>
      <c r="C39">
        <v>715</v>
      </c>
      <c r="D39">
        <v>893</v>
      </c>
      <c r="E39">
        <v>743</v>
      </c>
      <c r="F39">
        <v>126</v>
      </c>
    </row>
    <row r="40" spans="1:6">
      <c r="A40" t="s">
        <v>62</v>
      </c>
      <c r="D40">
        <v>753</v>
      </c>
      <c r="E40">
        <v>563</v>
      </c>
      <c r="F40">
        <v>362</v>
      </c>
    </row>
    <row r="41" spans="1:6">
      <c r="A41" t="s">
        <v>69</v>
      </c>
      <c r="B41">
        <v>1942</v>
      </c>
      <c r="C41">
        <v>2404</v>
      </c>
      <c r="D41">
        <v>2206</v>
      </c>
      <c r="E41">
        <v>1750</v>
      </c>
      <c r="F41">
        <v>1619</v>
      </c>
    </row>
    <row r="42" spans="1:6">
      <c r="A42" t="s">
        <v>20</v>
      </c>
      <c r="B42">
        <v>444</v>
      </c>
      <c r="C42">
        <v>6</v>
      </c>
      <c r="D42">
        <v>7</v>
      </c>
    </row>
    <row r="43" spans="1:6">
      <c r="A43" t="s">
        <v>70</v>
      </c>
      <c r="B43">
        <v>2008</v>
      </c>
      <c r="C43">
        <v>1849</v>
      </c>
      <c r="D43">
        <v>1731</v>
      </c>
      <c r="E43">
        <v>1641</v>
      </c>
      <c r="F43">
        <v>1467</v>
      </c>
    </row>
    <row r="44" spans="1:6">
      <c r="A44" t="s">
        <v>71</v>
      </c>
      <c r="B44">
        <v>8337</v>
      </c>
      <c r="C44">
        <v>8084</v>
      </c>
      <c r="D44">
        <v>7862</v>
      </c>
      <c r="E44">
        <v>8505</v>
      </c>
      <c r="F44">
        <v>6070</v>
      </c>
    </row>
    <row r="45" spans="1:6" s="12" customFormat="1">
      <c r="A45" s="12" t="s">
        <v>72</v>
      </c>
      <c r="B45" s="12">
        <v>16522</v>
      </c>
      <c r="C45" s="12">
        <v>14160</v>
      </c>
      <c r="D45" s="12">
        <v>13300</v>
      </c>
      <c r="E45" s="12">
        <v>13186</v>
      </c>
      <c r="F45" s="12">
        <v>10985</v>
      </c>
    </row>
    <row r="46" spans="1:6">
      <c r="A46" t="s">
        <v>73</v>
      </c>
    </row>
    <row r="47" spans="1:6">
      <c r="A47" t="s">
        <v>74</v>
      </c>
      <c r="B47">
        <v>1</v>
      </c>
      <c r="C47">
        <v>1</v>
      </c>
      <c r="D47">
        <v>1</v>
      </c>
      <c r="E47">
        <v>1</v>
      </c>
      <c r="F47">
        <v>1</v>
      </c>
    </row>
    <row r="48" spans="1:6">
      <c r="A48" t="s">
        <v>75</v>
      </c>
      <c r="B48">
        <v>9298</v>
      </c>
      <c r="C48">
        <v>9189</v>
      </c>
      <c r="D48">
        <v>9173</v>
      </c>
      <c r="E48">
        <v>9130</v>
      </c>
      <c r="F48">
        <v>9063</v>
      </c>
    </row>
    <row r="49" spans="1:6">
      <c r="A49" t="s">
        <v>76</v>
      </c>
      <c r="B49">
        <v>-480</v>
      </c>
      <c r="C49">
        <v>-2162</v>
      </c>
      <c r="D49">
        <v>-3291</v>
      </c>
      <c r="E49">
        <v>-5512</v>
      </c>
      <c r="F49">
        <v>-5895</v>
      </c>
    </row>
    <row r="50" spans="1:6">
      <c r="A50" t="s">
        <v>77</v>
      </c>
      <c r="B50">
        <v>-5963</v>
      </c>
      <c r="C50">
        <v>-5949</v>
      </c>
      <c r="D50">
        <v>-5928</v>
      </c>
      <c r="E50">
        <v>-5891</v>
      </c>
      <c r="F50">
        <v>-5820</v>
      </c>
    </row>
    <row r="51" spans="1:6">
      <c r="A51" t="s">
        <v>78</v>
      </c>
      <c r="B51">
        <v>-1117</v>
      </c>
      <c r="C51">
        <v>-2030</v>
      </c>
      <c r="D51">
        <v>-1918</v>
      </c>
      <c r="E51">
        <v>-1552</v>
      </c>
      <c r="F51">
        <v>-1072</v>
      </c>
    </row>
    <row r="52" spans="1:6">
      <c r="A52" t="s">
        <v>79</v>
      </c>
      <c r="B52">
        <v>1739</v>
      </c>
      <c r="C52">
        <v>-951</v>
      </c>
      <c r="D52">
        <v>-1963</v>
      </c>
      <c r="E52">
        <v>-3824</v>
      </c>
      <c r="F52">
        <v>-3723</v>
      </c>
    </row>
    <row r="53" spans="1:6">
      <c r="A53" t="s">
        <v>80</v>
      </c>
      <c r="B53">
        <v>18261</v>
      </c>
      <c r="C53">
        <v>13209</v>
      </c>
      <c r="D53">
        <v>11337</v>
      </c>
      <c r="E53">
        <v>9362</v>
      </c>
      <c r="F53">
        <v>7262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8"/>
  <sheetViews>
    <sheetView topLeftCell="A10" workbookViewId="0">
      <selection activeCell="I30" sqref="I30"/>
    </sheetView>
  </sheetViews>
  <sheetFormatPr defaultRowHeight="15"/>
  <cols>
    <col min="1" max="1" width="43.85546875" customWidth="1"/>
  </cols>
  <sheetData>
    <row r="1" spans="1:7">
      <c r="A1" t="s">
        <v>122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123</v>
      </c>
    </row>
    <row r="4" spans="1:7">
      <c r="A4" t="s">
        <v>124</v>
      </c>
      <c r="B4">
        <v>732</v>
      </c>
      <c r="C4">
        <v>581</v>
      </c>
      <c r="D4">
        <v>422</v>
      </c>
      <c r="E4">
        <v>375</v>
      </c>
      <c r="F4">
        <v>332</v>
      </c>
      <c r="G4">
        <v>271</v>
      </c>
    </row>
    <row r="5" spans="1:7" ht="30">
      <c r="A5" s="1" t="s">
        <v>125</v>
      </c>
      <c r="D5">
        <v>-52</v>
      </c>
      <c r="E5">
        <v>-88</v>
      </c>
      <c r="F5">
        <v>-78</v>
      </c>
      <c r="G5">
        <v>-69</v>
      </c>
    </row>
    <row r="6" spans="1:7">
      <c r="A6" t="s">
        <v>126</v>
      </c>
      <c r="B6">
        <v>233</v>
      </c>
      <c r="C6">
        <v>63</v>
      </c>
      <c r="D6">
        <v>274</v>
      </c>
      <c r="E6">
        <v>427</v>
      </c>
      <c r="F6">
        <v>142</v>
      </c>
      <c r="G6">
        <v>440</v>
      </c>
    </row>
    <row r="7" spans="1:7">
      <c r="A7" t="s">
        <v>127</v>
      </c>
      <c r="B7">
        <v>-160</v>
      </c>
      <c r="C7">
        <v>-97</v>
      </c>
    </row>
    <row r="8" spans="1:7">
      <c r="A8" t="s">
        <v>60</v>
      </c>
      <c r="B8">
        <v>623</v>
      </c>
      <c r="C8">
        <v>835</v>
      </c>
      <c r="D8">
        <v>217</v>
      </c>
      <c r="E8">
        <v>765</v>
      </c>
      <c r="F8">
        <v>-1395</v>
      </c>
      <c r="G8">
        <v>-1313</v>
      </c>
    </row>
    <row r="9" spans="1:7">
      <c r="A9" t="s">
        <v>128</v>
      </c>
      <c r="B9">
        <v>446</v>
      </c>
      <c r="C9">
        <v>1091</v>
      </c>
      <c r="D9">
        <v>-229</v>
      </c>
      <c r="E9">
        <v>1213</v>
      </c>
      <c r="F9">
        <v>1144</v>
      </c>
      <c r="G9">
        <v>1128</v>
      </c>
    </row>
    <row r="10" spans="1:7">
      <c r="A10" t="s">
        <v>59</v>
      </c>
      <c r="B10">
        <v>-230</v>
      </c>
      <c r="C10">
        <v>-528</v>
      </c>
      <c r="D10">
        <v>-47</v>
      </c>
      <c r="E10">
        <v>-526</v>
      </c>
      <c r="F10">
        <v>-472</v>
      </c>
      <c r="G10">
        <v>-11</v>
      </c>
    </row>
    <row r="11" spans="1:7">
      <c r="A11" t="s">
        <v>129</v>
      </c>
      <c r="B11">
        <v>63</v>
      </c>
      <c r="C11">
        <v>-110</v>
      </c>
      <c r="D11">
        <v>-95</v>
      </c>
      <c r="E11">
        <v>80</v>
      </c>
      <c r="F11">
        <v>-108</v>
      </c>
      <c r="G11">
        <v>-131</v>
      </c>
    </row>
    <row r="12" spans="1:7">
      <c r="A12" t="s">
        <v>130</v>
      </c>
      <c r="B12">
        <v>-607</v>
      </c>
      <c r="C12">
        <v>-752</v>
      </c>
      <c r="D12">
        <v>-541</v>
      </c>
      <c r="E12">
        <v>-921</v>
      </c>
      <c r="F12">
        <v>352</v>
      </c>
      <c r="G12">
        <v>555</v>
      </c>
    </row>
    <row r="13" spans="1:7">
      <c r="A13" t="s">
        <v>131</v>
      </c>
      <c r="B13">
        <v>-2209</v>
      </c>
      <c r="C13">
        <v>-2470</v>
      </c>
      <c r="D13">
        <v>-2116</v>
      </c>
      <c r="E13">
        <v>-2706</v>
      </c>
      <c r="F13">
        <v>-1759</v>
      </c>
      <c r="G13">
        <v>-1934</v>
      </c>
    </row>
    <row r="14" spans="1:7">
      <c r="A14" t="s">
        <v>132</v>
      </c>
      <c r="B14">
        <v>-1109</v>
      </c>
      <c r="C14">
        <v>-1387</v>
      </c>
      <c r="D14">
        <v>-2167</v>
      </c>
      <c r="E14">
        <v>-1381</v>
      </c>
      <c r="F14">
        <v>-1842</v>
      </c>
      <c r="G14">
        <v>-1064</v>
      </c>
    </row>
    <row r="15" spans="1:7">
      <c r="A15" t="s">
        <v>133</v>
      </c>
    </row>
    <row r="16" spans="1:7">
      <c r="A16" t="s">
        <v>134</v>
      </c>
      <c r="B16">
        <v>-329</v>
      </c>
      <c r="C16">
        <v>-270</v>
      </c>
      <c r="D16">
        <v>-211</v>
      </c>
      <c r="E16">
        <v>-142</v>
      </c>
      <c r="F16">
        <v>-80</v>
      </c>
      <c r="G16">
        <v>-66</v>
      </c>
    </row>
    <row r="17" spans="1:7">
      <c r="A17" t="s">
        <v>135</v>
      </c>
      <c r="B17">
        <v>995</v>
      </c>
      <c r="C17">
        <v>424</v>
      </c>
      <c r="D17">
        <v>2730</v>
      </c>
      <c r="E17">
        <v>386</v>
      </c>
      <c r="F17">
        <v>1109</v>
      </c>
      <c r="G17">
        <v>644</v>
      </c>
    </row>
    <row r="18" spans="1:7">
      <c r="A18" t="s">
        <v>136</v>
      </c>
      <c r="F18">
        <v>572</v>
      </c>
    </row>
    <row r="19" spans="1:7">
      <c r="A19" t="s">
        <v>137</v>
      </c>
      <c r="F19">
        <v>293</v>
      </c>
    </row>
    <row r="20" spans="1:7">
      <c r="A20" t="s">
        <v>138</v>
      </c>
      <c r="B20">
        <v>-2</v>
      </c>
      <c r="C20">
        <v>173</v>
      </c>
    </row>
    <row r="21" spans="1:7">
      <c r="A21" t="s">
        <v>139</v>
      </c>
      <c r="B21">
        <v>664</v>
      </c>
      <c r="C21">
        <v>327</v>
      </c>
      <c r="D21">
        <v>2519</v>
      </c>
      <c r="E21">
        <v>244</v>
      </c>
      <c r="F21">
        <v>1894</v>
      </c>
      <c r="G21">
        <v>578</v>
      </c>
    </row>
    <row r="22" spans="1:7">
      <c r="A22" t="s">
        <v>140</v>
      </c>
    </row>
    <row r="23" spans="1:7">
      <c r="A23" t="s">
        <v>141</v>
      </c>
      <c r="B23">
        <v>238</v>
      </c>
      <c r="C23">
        <v>-1117</v>
      </c>
      <c r="D23">
        <v>583</v>
      </c>
      <c r="E23">
        <v>-797</v>
      </c>
      <c r="F23">
        <v>271</v>
      </c>
      <c r="G23">
        <v>474</v>
      </c>
    </row>
    <row r="24" spans="1:7">
      <c r="A24" t="s">
        <v>142</v>
      </c>
      <c r="B24">
        <v>994</v>
      </c>
      <c r="C24">
        <v>1025</v>
      </c>
      <c r="D24">
        <v>508</v>
      </c>
      <c r="E24">
        <v>2099</v>
      </c>
      <c r="F24">
        <v>1126</v>
      </c>
      <c r="G24">
        <v>2011</v>
      </c>
    </row>
    <row r="25" spans="1:7">
      <c r="A25" t="s">
        <v>143</v>
      </c>
      <c r="B25">
        <v>-83</v>
      </c>
      <c r="C25">
        <v>-80</v>
      </c>
      <c r="D25">
        <v>-1405</v>
      </c>
      <c r="E25">
        <v>-66</v>
      </c>
      <c r="F25">
        <v>-1356</v>
      </c>
      <c r="G25">
        <v>-1493</v>
      </c>
    </row>
    <row r="26" spans="1:7">
      <c r="A26" t="s">
        <v>144</v>
      </c>
      <c r="B26">
        <v>-247</v>
      </c>
      <c r="C26">
        <v>457</v>
      </c>
      <c r="D26">
        <v>-50</v>
      </c>
      <c r="E26">
        <v>-51</v>
      </c>
      <c r="F26">
        <v>-43</v>
      </c>
      <c r="G26">
        <v>-53</v>
      </c>
    </row>
    <row r="27" spans="1:7">
      <c r="A27" t="s">
        <v>145</v>
      </c>
      <c r="B27">
        <v>902</v>
      </c>
      <c r="C27">
        <v>285</v>
      </c>
      <c r="D27">
        <v>-364</v>
      </c>
      <c r="E27">
        <v>1185</v>
      </c>
      <c r="F27">
        <v>-2</v>
      </c>
      <c r="G27">
        <v>939</v>
      </c>
    </row>
    <row r="28" spans="1:7">
      <c r="A28" t="s">
        <v>146</v>
      </c>
      <c r="B28">
        <v>-38</v>
      </c>
      <c r="C28">
        <v>-3</v>
      </c>
    </row>
    <row r="29" spans="1:7">
      <c r="A29" t="s">
        <v>147</v>
      </c>
      <c r="B29">
        <v>419</v>
      </c>
      <c r="C29">
        <v>-778</v>
      </c>
      <c r="D29">
        <v>-12</v>
      </c>
      <c r="E29">
        <v>48</v>
      </c>
      <c r="F29">
        <v>50</v>
      </c>
      <c r="G29">
        <v>453</v>
      </c>
    </row>
    <row r="30" spans="1:7">
      <c r="A30" t="s">
        <v>148</v>
      </c>
      <c r="B30">
        <v>609</v>
      </c>
      <c r="C30">
        <v>1028</v>
      </c>
      <c r="D30">
        <v>250</v>
      </c>
      <c r="E30">
        <v>238</v>
      </c>
      <c r="F30">
        <v>286</v>
      </c>
      <c r="G30">
        <v>354</v>
      </c>
    </row>
    <row r="31" spans="1:7">
      <c r="A31" t="s">
        <v>149</v>
      </c>
      <c r="B31">
        <v>1028</v>
      </c>
      <c r="C31">
        <v>250</v>
      </c>
      <c r="D31">
        <v>238</v>
      </c>
      <c r="E31">
        <v>286</v>
      </c>
      <c r="F31">
        <v>336</v>
      </c>
      <c r="G31">
        <v>807</v>
      </c>
    </row>
    <row r="32" spans="1:7">
      <c r="A32" t="s">
        <v>150</v>
      </c>
    </row>
    <row r="33" spans="1:7">
      <c r="A33" t="s">
        <v>151</v>
      </c>
      <c r="B33">
        <v>-1109</v>
      </c>
      <c r="C33">
        <v>-1387</v>
      </c>
      <c r="D33">
        <v>-2167</v>
      </c>
      <c r="E33">
        <v>-1381</v>
      </c>
      <c r="F33">
        <v>-1842</v>
      </c>
      <c r="G33">
        <v>-1064</v>
      </c>
    </row>
    <row r="34" spans="1:7">
      <c r="A34" t="s">
        <v>152</v>
      </c>
      <c r="B34">
        <v>-329</v>
      </c>
      <c r="C34">
        <v>-270</v>
      </c>
      <c r="D34">
        <v>-211</v>
      </c>
      <c r="E34">
        <v>-142</v>
      </c>
      <c r="F34">
        <v>-80</v>
      </c>
      <c r="G34">
        <v>-66</v>
      </c>
    </row>
    <row r="35" spans="1:7">
      <c r="A35" t="s">
        <v>153</v>
      </c>
      <c r="B35">
        <v>-1438</v>
      </c>
      <c r="C35">
        <v>-1657</v>
      </c>
      <c r="D35">
        <v>-2378</v>
      </c>
      <c r="E35">
        <v>-1523</v>
      </c>
      <c r="F35">
        <v>-1922</v>
      </c>
      <c r="G35">
        <v>-1130</v>
      </c>
    </row>
    <row r="36" spans="1:7">
      <c r="A36" t="s">
        <v>154</v>
      </c>
    </row>
    <row r="37" spans="1:7">
      <c r="A37" t="s">
        <v>155</v>
      </c>
      <c r="B37">
        <v>21</v>
      </c>
      <c r="C37">
        <v>119</v>
      </c>
      <c r="D37">
        <v>45</v>
      </c>
      <c r="E37">
        <v>23</v>
      </c>
      <c r="F37">
        <v>37</v>
      </c>
      <c r="G37">
        <v>20</v>
      </c>
    </row>
    <row r="38" spans="1:7">
      <c r="A38" t="s">
        <v>156</v>
      </c>
      <c r="B38">
        <v>206</v>
      </c>
      <c r="C38">
        <v>230</v>
      </c>
      <c r="D38">
        <v>252</v>
      </c>
      <c r="E38">
        <v>275</v>
      </c>
      <c r="F38">
        <v>412</v>
      </c>
      <c r="G38">
        <v>441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F1" sqref="F1"/>
    </sheetView>
  </sheetViews>
  <sheetFormatPr defaultRowHeight="15"/>
  <cols>
    <col min="1" max="1" width="25.5703125" customWidth="1"/>
    <col min="2" max="2" width="27.85546875" customWidth="1"/>
  </cols>
  <sheetData>
    <row r="1" spans="1:6" ht="15.75" thickBot="1"/>
    <row r="2" spans="1:6" ht="16.5" thickBot="1">
      <c r="A2" s="3" t="s">
        <v>81</v>
      </c>
      <c r="B2" s="4" t="s">
        <v>82</v>
      </c>
      <c r="C2" t="s">
        <v>117</v>
      </c>
      <c r="D2" t="s">
        <v>118</v>
      </c>
      <c r="E2" t="s">
        <v>119</v>
      </c>
      <c r="F2" t="s">
        <v>120</v>
      </c>
    </row>
    <row r="3" spans="1:6" ht="16.5" thickBot="1">
      <c r="A3" s="5" t="s">
        <v>83</v>
      </c>
      <c r="B3" s="6" t="s">
        <v>84</v>
      </c>
      <c r="C3" s="14">
        <f>'SHLDQ Income Statement'!C19/'SHLDQ Income Statement'!C3</f>
        <v>-5.3913712417462657E-2</v>
      </c>
      <c r="D3" s="14">
        <f>'SHLDQ Income Statement'!D19/'SHLDQ Income Statement'!D3</f>
        <v>-4.4897796866300806E-2</v>
      </c>
      <c r="E3" s="14">
        <f>'SHLDQ Income Statement'!E19/'SHLDQ Income Statement'!E3</f>
        <v>-0.10032523263167405</v>
      </c>
      <c r="F3" s="14">
        <f>'SHLDQ Income Statement'!F19/'SHLDQ Income Statement'!F3</f>
        <v>-2.2931385462818824E-2</v>
      </c>
    </row>
    <row r="4" spans="1:6" ht="16.5" thickBot="1">
      <c r="A4" s="5" t="s">
        <v>85</v>
      </c>
      <c r="B4" s="6" t="s">
        <v>86</v>
      </c>
      <c r="C4" s="14">
        <f>'SHLDQ Income Statement'!C19/'SHLDQ Balance Sheet'!C25</f>
        <v>-0.12733742145506852</v>
      </c>
      <c r="D4" s="14">
        <f>'SHLDQ Income Statement'!D19/'SHLDQ Balance Sheet'!D25</f>
        <v>-9.9585428243803481E-2</v>
      </c>
      <c r="E4" s="14">
        <f>'SHLDQ Income Statement'!E19/'SHLDQ Balance Sheet'!E25</f>
        <v>-0.23723563341166418</v>
      </c>
      <c r="F4" s="14">
        <f>'SHLDQ Income Statement'!F19/'SHLDQ Balance Sheet'!F25</f>
        <v>-5.2740291930597628E-2</v>
      </c>
    </row>
    <row r="5" spans="1:6" ht="16.5" thickBot="1">
      <c r="A5" s="5" t="s">
        <v>87</v>
      </c>
      <c r="B5" s="6" t="s">
        <v>88</v>
      </c>
      <c r="C5" s="14">
        <f>'SHLDQ Income Statement'!C19/'SHLDQ Balance Sheet'!C52</f>
        <v>1.7686645636172451</v>
      </c>
      <c r="D5" s="14">
        <f>'SHLDQ Income Statement'!D19/'SHLDQ Balance Sheet'!D52</f>
        <v>0.57514009169638314</v>
      </c>
      <c r="E5" s="14">
        <f>'SHLDQ Income Statement'!E19/'SHLDQ Balance Sheet'!E52</f>
        <v>0.58080543933054396</v>
      </c>
      <c r="F5" s="14">
        <f>'SHLDQ Income Statement'!F19/'SHLDQ Balance Sheet'!F52</f>
        <v>0.10287402632285791</v>
      </c>
    </row>
    <row r="6" spans="1:6" ht="16.5" thickBot="1">
      <c r="A6" s="5" t="s">
        <v>115</v>
      </c>
      <c r="B6" s="7" t="s">
        <v>116</v>
      </c>
      <c r="C6" s="14">
        <f>'SHLDQ Income Statement'!C5/'SHLDQ Income Statement'!C3</f>
        <v>0.22914930444259246</v>
      </c>
      <c r="D6" s="14">
        <f>'SHLDQ Income Statement'!D5/'SHLDQ Income Statement'!D3</f>
        <v>0.23105066412153027</v>
      </c>
      <c r="E6" s="14">
        <f>'SHLDQ Income Statement'!E5/'SHLDQ Income Statement'!E3</f>
        <v>0.21167223778119071</v>
      </c>
      <c r="F6" s="14">
        <f>'SHLDQ Income Statement'!F5/'SHLDQ Income Statement'!F3</f>
        <v>0.21117231469285117</v>
      </c>
    </row>
    <row r="7" spans="1:6" ht="16.5" thickBot="1">
      <c r="A7" s="8" t="s">
        <v>89</v>
      </c>
      <c r="B7" s="9"/>
      <c r="C7" s="13"/>
      <c r="D7" s="13"/>
      <c r="E7" s="13"/>
      <c r="F7" s="13"/>
    </row>
    <row r="8" spans="1:6" ht="16.5" thickBot="1">
      <c r="A8" s="5" t="s">
        <v>90</v>
      </c>
      <c r="B8" s="6" t="s">
        <v>91</v>
      </c>
      <c r="C8" s="13">
        <f>'SHLDQ Balance Sheet'!C45/'SHLDQ Balance Sheet'!C52</f>
        <v>-14.889589905362776</v>
      </c>
      <c r="D8" s="13">
        <f>'SHLDQ Balance Sheet'!D45/'SHLDQ Balance Sheet'!D52</f>
        <v>-6.7753438614365766</v>
      </c>
      <c r="E8" s="13">
        <f>'SHLDQ Balance Sheet'!E45/'SHLDQ Balance Sheet'!E52</f>
        <v>-3.4482217573221758</v>
      </c>
      <c r="F8" s="13">
        <f>'SHLDQ Balance Sheet'!F45/'SHLDQ Balance Sheet'!F52</f>
        <v>-2.9505774912704807</v>
      </c>
    </row>
    <row r="9" spans="1:6" ht="16.5" thickBot="1">
      <c r="A9" s="5" t="s">
        <v>92</v>
      </c>
      <c r="B9" s="6" t="s">
        <v>93</v>
      </c>
      <c r="C9" s="13">
        <f>'SHLDQ Balance Sheet'!C43/'SHLDQ Balance Sheet'!C25</f>
        <v>0.1399803164509047</v>
      </c>
      <c r="D9" s="13">
        <f>'SHLDQ Balance Sheet'!D43/'SHLDQ Balance Sheet'!D25</f>
        <v>0.15268589573961366</v>
      </c>
      <c r="E9" s="13">
        <f>'SHLDQ Balance Sheet'!E43/'SHLDQ Balance Sheet'!E25</f>
        <v>0.17528305917538986</v>
      </c>
      <c r="F9" s="13">
        <f>'SHLDQ Balance Sheet'!F43/'SHLDQ Balance Sheet'!F25</f>
        <v>0.20201046543651888</v>
      </c>
    </row>
    <row r="10" spans="1:6" ht="16.5" thickBot="1">
      <c r="A10" s="5" t="s">
        <v>94</v>
      </c>
      <c r="B10" s="6" t="s">
        <v>95</v>
      </c>
      <c r="C10" s="13">
        <f>'SHLDQ Balance Sheet'!C45/'SHLDQ Balance Sheet'!C25</f>
        <v>1.0719963661140133</v>
      </c>
      <c r="D10" s="13">
        <f>'SHLDQ Balance Sheet'!D45/'SHLDQ Balance Sheet'!D25</f>
        <v>1.1731498632795272</v>
      </c>
      <c r="E10" s="13">
        <f>'SHLDQ Balance Sheet'!E45/'SHLDQ Balance Sheet'!E25</f>
        <v>1.4084597308267464</v>
      </c>
      <c r="F10" s="13">
        <f>'SHLDQ Balance Sheet'!F45/'SHLDQ Balance Sheet'!F25</f>
        <v>1.5126686863123107</v>
      </c>
    </row>
    <row r="11" spans="1:6" ht="16.5" thickBot="1">
      <c r="A11" s="5" t="s">
        <v>96</v>
      </c>
      <c r="B11" s="6" t="s">
        <v>97</v>
      </c>
      <c r="C11" s="13">
        <f>'SHLDQ Income Statement'!C10/'SHLDQ Income Statement'!C11</f>
        <v>-6.9411764705882355</v>
      </c>
      <c r="D11" s="13">
        <f>'SHLDQ Income Statement'!D10/'SHLDQ Income Statement'!D11</f>
        <v>-6.5874439461883405</v>
      </c>
      <c r="E11" s="13">
        <f>'SHLDQ Income Statement'!E10/'SHLDQ Income Statement'!E11</f>
        <v>-6.2430555555555554</v>
      </c>
      <c r="F11" s="13">
        <f>'SHLDQ Income Statement'!F10/'SHLDQ Income Statement'!F11</f>
        <v>-5.1352785145888591</v>
      </c>
    </row>
    <row r="12" spans="1:6" ht="16.5" thickBot="1">
      <c r="A12" s="8" t="s">
        <v>98</v>
      </c>
      <c r="B12" s="7"/>
      <c r="C12" s="13"/>
      <c r="D12" s="13"/>
      <c r="E12" s="13"/>
      <c r="F12" s="13"/>
    </row>
    <row r="13" spans="1:6" ht="16.5" thickBot="1">
      <c r="A13" s="10" t="s">
        <v>99</v>
      </c>
      <c r="B13" s="6" t="s">
        <v>100</v>
      </c>
      <c r="C13" s="13">
        <f>'SHLDQ Balance Sheet'!C12/'SHLDQ Balance Sheet'!C35</f>
        <v>0.96494404213298224</v>
      </c>
      <c r="D13" s="13">
        <f>'SHLDQ Balance Sheet'!D12/'SHLDQ Balance Sheet'!D35</f>
        <v>1.1116219198234645</v>
      </c>
      <c r="E13" s="13">
        <f>'SHLDQ Balance Sheet'!E12/'SHLDQ Balance Sheet'!E35</f>
        <v>1.0672933133945739</v>
      </c>
      <c r="F13" s="13">
        <f>'SHLDQ Balance Sheet'!F12/'SHLDQ Balance Sheet'!F35</f>
        <v>0.77558494404883016</v>
      </c>
    </row>
    <row r="14" spans="1:6" ht="48" thickBot="1">
      <c r="A14" s="10" t="s">
        <v>101</v>
      </c>
      <c r="B14" s="7" t="s">
        <v>121</v>
      </c>
      <c r="C14" s="13">
        <f>('SHLDQ Balance Sheet'!C6+'SHLDQ Balance Sheet'!C8)/'SHLDQ Balance Sheet'!C35</f>
        <v>9.4140882159315334E-2</v>
      </c>
      <c r="D14" s="13">
        <f>('SHLDQ Balance Sheet'!D6+'SHLDQ Balance Sheet'!D8)/'SHLDQ Balance Sheet'!D35</f>
        <v>0.10297903641044502</v>
      </c>
      <c r="E14" s="13">
        <f>('SHLDQ Balance Sheet'!E6+'SHLDQ Balance Sheet'!E8)/'SHLDQ Balance Sheet'!E35</f>
        <v>0.14142277291177099</v>
      </c>
      <c r="F14" s="13">
        <f>('SHLDQ Balance Sheet'!F6+'SHLDQ Balance Sheet'!F8)/'SHLDQ Balance Sheet'!F35</f>
        <v>9.2777212614445576E-2</v>
      </c>
    </row>
    <row r="15" spans="1:6" ht="32.25" thickBot="1">
      <c r="A15" s="5" t="s">
        <v>102</v>
      </c>
      <c r="B15" s="7" t="s">
        <v>103</v>
      </c>
      <c r="C15" s="13">
        <f>('SHLDQ Balance Sheet'!C6+0)/'SHLDQ Balance Sheet'!C35</f>
        <v>2.3535220539828833E-2</v>
      </c>
      <c r="D15" s="13">
        <f>('SHLDQ Balance Sheet'!D6+0)/'SHLDQ Balance Sheet'!D35</f>
        <v>2.5928650239058479E-2</v>
      </c>
      <c r="E15" s="13">
        <f>('SHLDQ Balance Sheet'!E6+0)/'SHLDQ Balance Sheet'!E35</f>
        <v>4.1871395001068151E-2</v>
      </c>
      <c r="F15" s="13">
        <f>('SHLDQ Balance Sheet'!F6+0)/'SHLDQ Balance Sheet'!F35</f>
        <v>2.2990844354018311E-2</v>
      </c>
    </row>
    <row r="16" spans="1:6" ht="16.5" thickBot="1">
      <c r="A16" s="5" t="s">
        <v>104</v>
      </c>
      <c r="B16" s="6" t="s">
        <v>105</v>
      </c>
      <c r="C16" s="13">
        <f>'SHLDQ Balance Sheet'!C12-'SHLDQ Balance Sheet'!C35</f>
        <v>-213</v>
      </c>
      <c r="D16" s="13">
        <f>'SHLDQ Balance Sheet'!D12-'SHLDQ Balance Sheet'!D35</f>
        <v>607</v>
      </c>
      <c r="E16" s="13">
        <f>'SHLDQ Balance Sheet'!E12-'SHLDQ Balance Sheet'!E35</f>
        <v>315</v>
      </c>
      <c r="F16" s="13">
        <f>'SHLDQ Balance Sheet'!F12-'SHLDQ Balance Sheet'!F35</f>
        <v>-1103</v>
      </c>
    </row>
    <row r="17" spans="1:6" ht="16.5" thickBot="1">
      <c r="A17" s="8" t="s">
        <v>106</v>
      </c>
      <c r="B17" s="9"/>
      <c r="C17" s="13"/>
      <c r="D17" s="13"/>
      <c r="E17" s="13"/>
      <c r="F17" s="13"/>
    </row>
    <row r="18" spans="1:6" ht="16.5" thickBot="1">
      <c r="A18" s="10" t="s">
        <v>107</v>
      </c>
      <c r="B18" s="6" t="s">
        <v>108</v>
      </c>
      <c r="C18" s="13">
        <f>'SHLDQ Income Statement'!C3/(('SHLDQ Balance Sheet'!B25+'SHLDQ Balance Sheet'!C25)/2)</f>
        <v>1.9827136955830951</v>
      </c>
      <c r="D18" s="13">
        <f>'SHLDQ Income Statement'!D3/(('SHLDQ Balance Sheet'!C25+'SHLDQ Balance Sheet'!D25)/2)</f>
        <v>2.0488878024932777</v>
      </c>
      <c r="E18" s="13">
        <f>'SHLDQ Income Statement'!E3/(('SHLDQ Balance Sheet'!D25+'SHLDQ Balance Sheet'!E25)/2)</f>
        <v>2.1390405333590996</v>
      </c>
      <c r="F18" s="13">
        <f>'SHLDQ Income Statement'!F3/(('SHLDQ Balance Sheet'!E25+'SHLDQ Balance Sheet'!F25)/2)</f>
        <v>2.009384023099134</v>
      </c>
    </row>
    <row r="19" spans="1:6" ht="32.25" thickBot="1">
      <c r="A19" s="10" t="s">
        <v>109</v>
      </c>
      <c r="B19" s="7" t="s">
        <v>110</v>
      </c>
      <c r="C19" s="13">
        <f>('SHLDQ Balance Sheet'!B8+'SHLDQ Balance Sheet'!C8)/2/('SHLDQ Income Statement'!C3/365)</f>
        <v>5.7444387460734667</v>
      </c>
      <c r="D19" s="13">
        <f>('SHLDQ Balance Sheet'!C8+'SHLDQ Balance Sheet'!D8)/2/('SHLDQ Income Statement'!D3/365)</f>
        <v>6.154457965481587</v>
      </c>
      <c r="E19" s="13">
        <f>('SHLDQ Balance Sheet'!D8+'SHLDQ Balance Sheet'!E8)/2/('SHLDQ Income Statement'!E3/365)</f>
        <v>7.2957132532297413</v>
      </c>
      <c r="F19" s="13">
        <f>('SHLDQ Balance Sheet'!E8+'SHLDQ Balance Sheet'!F8)/2/('SHLDQ Income Statement'!F3/365)</f>
        <v>8.8398096036402833</v>
      </c>
    </row>
    <row r="20" spans="1:6" ht="32.25" thickBot="1">
      <c r="A20" s="5" t="s">
        <v>111</v>
      </c>
      <c r="B20" s="7" t="s">
        <v>112</v>
      </c>
      <c r="C20" s="13">
        <f>'SHLDQ Income Statement'!C4/(('SHLDQ Balance Sheet'!B9+'SHLDQ Balance Sheet'!C9)/2)</f>
        <v>4.0158637388327625</v>
      </c>
      <c r="D20" s="13">
        <f>'SHLDQ Income Statement'!D4/(('SHLDQ Balance Sheet'!C9+'SHLDQ Balance Sheet'!D9)/2)</f>
        <v>3.8232328225407812</v>
      </c>
      <c r="E20" s="13">
        <f>'SHLDQ Income Statement'!E4/(('SHLDQ Balance Sheet'!D9+'SHLDQ Balance Sheet'!E9)/2)</f>
        <v>3.8225824115649982</v>
      </c>
      <c r="F20" s="13">
        <f>'SHLDQ Income Statement'!F4/(('SHLDQ Balance Sheet'!E9+'SHLDQ Balance Sheet'!F9)/2)</f>
        <v>3.8996596122539589</v>
      </c>
    </row>
    <row r="21" spans="1:6" ht="31.5">
      <c r="A21" t="s">
        <v>113</v>
      </c>
      <c r="B21" s="11" t="s">
        <v>114</v>
      </c>
      <c r="C21" s="13">
        <f>('SHLDQ Balance Sheet'!C8/'SHLDQ Income Statement'!C3)*365</f>
        <v>5.0190717353676524</v>
      </c>
      <c r="D21" s="13">
        <f>('SHLDQ Balance Sheet'!D8/'SHLDQ Income Statement'!D3)*365</f>
        <v>6.0818818102282668</v>
      </c>
      <c r="E21" s="13">
        <f>('SHLDQ Balance Sheet'!E8/'SHLDQ Income Statement'!E3)*365</f>
        <v>7.6831692113108678</v>
      </c>
      <c r="F21" s="13">
        <f>('SHLDQ Balance Sheet'!F8/'SHLDQ Income Statement'!F3)*365</f>
        <v>7.495808885163453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SHLDQ Income Statement</vt:lpstr>
      <vt:lpstr>SHLDQ Balance Sheet</vt:lpstr>
      <vt:lpstr>Cash flow statement</vt:lpstr>
      <vt:lpstr>Ratios computations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2019-06-28T19:42:36Z</dcterms:created>
  <dcterms:modified xsi:type="dcterms:W3CDTF">2019-06-28T22:15:53Z</dcterms:modified>
</cp:coreProperties>
</file>